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570" yWindow="390" windowWidth="5055" windowHeight="7980"/>
  </bookViews>
  <sheets>
    <sheet name="Foglio1" sheetId="1" r:id="rId1"/>
    <sheet name="Foglio2" sheetId="2" r:id="rId2"/>
    <sheet name="Foglio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H24" i="1" l="1"/>
  <c r="H26" i="1"/>
  <c r="H21" i="1"/>
  <c r="H20" i="1"/>
  <c r="H5" i="1"/>
  <c r="H19" i="1"/>
  <c r="H18" i="1"/>
  <c r="H17" i="1"/>
  <c r="H16" i="1"/>
  <c r="H15" i="1"/>
  <c r="H14" i="1"/>
  <c r="H13" i="1"/>
  <c r="H11" i="1"/>
  <c r="H10" i="1"/>
  <c r="H9" i="1"/>
  <c r="H8" i="1"/>
  <c r="H7" i="1"/>
  <c r="H12" i="1"/>
  <c r="H6" i="1"/>
  <c r="H22" i="1"/>
  <c r="G24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26" i="1"/>
  <c r="F2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  <c r="G22" i="1"/>
</calcChain>
</file>

<file path=xl/sharedStrings.xml><?xml version="1.0" encoding="utf-8"?>
<sst xmlns="http://schemas.openxmlformats.org/spreadsheetml/2006/main" count="26" uniqueCount="26">
  <si>
    <t>Variety</t>
  </si>
  <si>
    <t>Annurca</t>
  </si>
  <si>
    <t>Braeburn</t>
  </si>
  <si>
    <t>Cripps Pink</t>
  </si>
  <si>
    <t>Elstar</t>
  </si>
  <si>
    <t>Fuji</t>
  </si>
  <si>
    <t>Gala</t>
  </si>
  <si>
    <t>Gloster</t>
  </si>
  <si>
    <t>Golden Delicious</t>
  </si>
  <si>
    <t>Granny Smith</t>
  </si>
  <si>
    <t>Idared</t>
  </si>
  <si>
    <t>Jonagold</t>
  </si>
  <si>
    <t>Jonathan</t>
  </si>
  <si>
    <t>Morgenduft</t>
  </si>
  <si>
    <t>Red Delicious</t>
  </si>
  <si>
    <t>Renette</t>
  </si>
  <si>
    <t>Stayman</t>
  </si>
  <si>
    <t>Others</t>
  </si>
  <si>
    <t>TOTAL</t>
  </si>
  <si>
    <t>TOTAL FRESH</t>
  </si>
  <si>
    <t>To process</t>
  </si>
  <si>
    <t>Updated production (Fresh)</t>
  </si>
  <si>
    <t>Updated production (fresh+to process)</t>
  </si>
  <si>
    <t>Updated Stocks 01.12.2015</t>
  </si>
  <si>
    <t>Stocks 01.01.2016</t>
  </si>
  <si>
    <t>Italy - Updated Stocks 1.12.2015 and Stocks 01.01.2016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</si>
</sst>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.00_ ;[Red]\-#,##0.00\ "/>
    <numFmt numFmtId="167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1">
    <xf numFmtId="0" fontId="0" fillId="0" borderId="0" xfId="0"/>
    <xf numFmtId="0" fontId="0" fillId="2" borderId="1" xfId="0" applyFill="1" applyBorder="1"/>
    <xf numFmtId="0" fontId="0" fillId="2" borderId="1" xfId="0" applyNumberFormat="1" applyFill="1" applyBorder="1"/>
    <xf numFmtId="0" fontId="0" fillId="2" borderId="1" xfId="0" quotePrefix="1" applyNumberFormat="1" applyFill="1" applyBorder="1"/>
    <xf numFmtId="0" fontId="1" fillId="2" borderId="1" xfId="0" applyNumberFormat="1" applyFont="1" applyFill="1" applyBorder="1"/>
    <xf numFmtId="0" fontId="3" fillId="0" borderId="0" xfId="0" applyFont="1"/>
    <xf numFmtId="3" fontId="0" fillId="0" borderId="1" xfId="0" applyNumberFormat="1" applyFill="1" applyBorder="1" applyAlignment="1">
      <alignment horizontal="center" vertical="center"/>
    </xf>
    <xf numFmtId="3" fontId="0" fillId="0" borderId="1" xfId="0" quotePrefix="1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3" fontId="3" fillId="0" borderId="2" xfId="0" applyNumberFormat="1" applyFont="1" applyBorder="1"/>
    <xf numFmtId="0" fontId="3" fillId="0" borderId="4" xfId="0" applyFont="1" applyBorder="1"/>
    <xf numFmtId="0" fontId="3" fillId="0" borderId="5" xfId="0" applyFont="1" applyBorder="1"/>
    <xf numFmtId="3" fontId="3" fillId="0" borderId="6" xfId="0" applyNumberFormat="1" applyFont="1" applyBorder="1"/>
    <xf numFmtId="0" fontId="1" fillId="2" borderId="1" xfId="0" applyFont="1" applyFill="1" applyBorder="1" applyAlignment="1">
      <alignment horizontal="center" vertical="center"/>
    </xf>
    <xf numFmtId="164" fontId="4" fillId="0" borderId="0" xfId="0" applyNumberFormat="1" applyFont="1" applyFill="1" applyBorder="1"/>
    <xf numFmtId="3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3" fontId="3" fillId="0" borderId="3" xfId="0" applyNumberFormat="1" applyFont="1" applyBorder="1"/>
    <xf numFmtId="167" fontId="3" fillId="0" borderId="7" xfId="1" applyNumberFormat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embre%20aggregato%20DE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ssomela%2015/COMITATO%20MARKETING/Riunioni%202015/Dicembre%202015/Dicembre%202015%20aggregato%20DE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Gennaio%20aggregato%20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1490028.11</v>
          </cell>
        </row>
      </sheetData>
      <sheetData sheetId="3" refreshError="1"/>
      <sheetData sheetId="4">
        <row r="12">
          <cell r="B12">
            <v>846897.20000000007</v>
          </cell>
        </row>
      </sheetData>
      <sheetData sheetId="5" refreshError="1"/>
      <sheetData sheetId="6">
        <row r="12">
          <cell r="B12">
            <v>229972.76999999996</v>
          </cell>
        </row>
      </sheetData>
      <sheetData sheetId="7" refreshError="1"/>
      <sheetData sheetId="8">
        <row r="12">
          <cell r="B12">
            <v>286857.21000000002</v>
          </cell>
        </row>
      </sheetData>
      <sheetData sheetId="9" refreshError="1"/>
      <sheetData sheetId="10">
        <row r="12">
          <cell r="B12">
            <v>36659.21</v>
          </cell>
        </row>
      </sheetData>
      <sheetData sheetId="11">
        <row r="12">
          <cell r="B12">
            <v>11886.02</v>
          </cell>
        </row>
      </sheetData>
      <sheetData sheetId="12">
        <row r="12">
          <cell r="B12">
            <v>141609.61300000001</v>
          </cell>
        </row>
      </sheetData>
      <sheetData sheetId="13" refreshError="1"/>
      <sheetData sheetId="14">
        <row r="5">
          <cell r="B5">
            <v>25081.414000000001</v>
          </cell>
        </row>
        <row r="9">
          <cell r="B9">
            <v>1848</v>
          </cell>
        </row>
        <row r="10">
          <cell r="B10">
            <v>35000</v>
          </cell>
        </row>
      </sheetData>
      <sheetData sheetId="15">
        <row r="12">
          <cell r="B12">
            <v>16</v>
          </cell>
        </row>
      </sheetData>
      <sheetData sheetId="16">
        <row r="12">
          <cell r="B12">
            <v>75</v>
          </cell>
        </row>
      </sheetData>
      <sheetData sheetId="17">
        <row r="12">
          <cell r="B12">
            <v>1571.7</v>
          </cell>
        </row>
      </sheetData>
      <sheetData sheetId="18">
        <row r="12">
          <cell r="B12">
            <v>251</v>
          </cell>
        </row>
      </sheetData>
      <sheetData sheetId="19">
        <row r="12">
          <cell r="B12">
            <v>8805.1999999999989</v>
          </cell>
        </row>
      </sheetData>
      <sheetData sheetId="20">
        <row r="12">
          <cell r="B12">
            <v>70196.89</v>
          </cell>
        </row>
      </sheetData>
      <sheetData sheetId="21">
        <row r="12">
          <cell r="B12">
            <v>163071</v>
          </cell>
        </row>
      </sheetData>
      <sheetData sheetId="22" refreshError="1"/>
      <sheetData sheetId="23">
        <row r="12">
          <cell r="B12">
            <v>75074.216</v>
          </cell>
        </row>
      </sheetData>
      <sheetData sheetId="24">
        <row r="12">
          <cell r="B12">
            <v>74273.97</v>
          </cell>
        </row>
      </sheetData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1497528.11</v>
          </cell>
        </row>
      </sheetData>
      <sheetData sheetId="3" refreshError="1"/>
      <sheetData sheetId="4">
        <row r="12">
          <cell r="K12">
            <v>704665.375</v>
          </cell>
        </row>
      </sheetData>
      <sheetData sheetId="5" refreshError="1"/>
      <sheetData sheetId="6">
        <row r="12">
          <cell r="K12">
            <v>175647.33000000002</v>
          </cell>
        </row>
      </sheetData>
      <sheetData sheetId="7" refreshError="1"/>
      <sheetData sheetId="8">
        <row r="12">
          <cell r="K12">
            <v>103021.175</v>
          </cell>
        </row>
      </sheetData>
      <sheetData sheetId="9" refreshError="1"/>
      <sheetData sheetId="10">
        <row r="12">
          <cell r="K12">
            <v>25805.7</v>
          </cell>
        </row>
      </sheetData>
      <sheetData sheetId="11">
        <row r="12">
          <cell r="K12">
            <v>8597.4</v>
          </cell>
        </row>
      </sheetData>
      <sheetData sheetId="12">
        <row r="12">
          <cell r="K12">
            <v>103776.56</v>
          </cell>
        </row>
      </sheetData>
      <sheetData sheetId="13" refreshError="1"/>
      <sheetData sheetId="14">
        <row r="5">
          <cell r="K5">
            <v>19142.2</v>
          </cell>
        </row>
        <row r="9">
          <cell r="K9">
            <v>1438</v>
          </cell>
        </row>
        <row r="10">
          <cell r="K10">
            <v>20000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49</v>
          </cell>
        </row>
      </sheetData>
      <sheetData sheetId="17">
        <row r="12">
          <cell r="K12">
            <v>1442.3</v>
          </cell>
        </row>
      </sheetData>
      <sheetData sheetId="18">
        <row r="12">
          <cell r="K12">
            <v>3</v>
          </cell>
        </row>
      </sheetData>
      <sheetData sheetId="19">
        <row r="12">
          <cell r="K12">
            <v>8203</v>
          </cell>
        </row>
      </sheetData>
      <sheetData sheetId="20">
        <row r="12">
          <cell r="K12">
            <v>60952</v>
          </cell>
        </row>
      </sheetData>
      <sheetData sheetId="21">
        <row r="12">
          <cell r="K12">
            <v>141357.37000000002</v>
          </cell>
        </row>
      </sheetData>
      <sheetData sheetId="22" refreshError="1"/>
      <sheetData sheetId="23">
        <row r="12">
          <cell r="K12">
            <v>65199.6</v>
          </cell>
        </row>
      </sheetData>
      <sheetData sheetId="24">
        <row r="12">
          <cell r="K12">
            <v>55375.9</v>
          </cell>
        </row>
      </sheetData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Mele da Tavola"/>
      <sheetName val="Vendita Mele da Tavola"/>
      <sheetName val="TOTALE GENERALE"/>
      <sheetName val="Cascola"/>
      <sheetName val="Golden Delicious"/>
      <sheetName val="Vendite Golden"/>
      <sheetName val="Red Delicious"/>
      <sheetName val="Vendita Red Delicious"/>
      <sheetName val="Gala - Royal Gala"/>
      <sheetName val="Vendita Gala"/>
      <sheetName val="Morgenduft"/>
      <sheetName val="Stayman Winesap"/>
      <sheetName val="Granny Smith"/>
      <sheetName val="Vendite Granny"/>
      <sheetName val="Annurca - Renetta"/>
      <sheetName val="Jonathan"/>
      <sheetName val="Gloster"/>
      <sheetName val="Idared"/>
      <sheetName val="Elstar"/>
      <sheetName val="Jonagold"/>
      <sheetName val="Braeburn"/>
      <sheetName val="Fuji"/>
      <sheetName val="Vendita Fuji"/>
      <sheetName val="Cripps Pink"/>
      <sheetName val="Altre"/>
      <sheetName val="Mele da Pelare"/>
    </sheetNames>
    <sheetDataSet>
      <sheetData sheetId="0" refreshError="1"/>
      <sheetData sheetId="1" refreshError="1"/>
      <sheetData sheetId="2">
        <row r="12">
          <cell r="K12">
            <v>1316133.7999999998</v>
          </cell>
        </row>
      </sheetData>
      <sheetData sheetId="3" refreshError="1"/>
      <sheetData sheetId="4">
        <row r="12">
          <cell r="K12">
            <v>641228.11</v>
          </cell>
        </row>
      </sheetData>
      <sheetData sheetId="5" refreshError="1"/>
      <sheetData sheetId="6">
        <row r="12">
          <cell r="K12">
            <v>149761.46000000002</v>
          </cell>
        </row>
      </sheetData>
      <sheetData sheetId="7" refreshError="1"/>
      <sheetData sheetId="8">
        <row r="12">
          <cell r="K12">
            <v>72539.419999999984</v>
          </cell>
        </row>
      </sheetData>
      <sheetData sheetId="9" refreshError="1"/>
      <sheetData sheetId="10">
        <row r="12">
          <cell r="K12">
            <v>21742.32</v>
          </cell>
        </row>
      </sheetData>
      <sheetData sheetId="11">
        <row r="12">
          <cell r="K12">
            <v>7926.9</v>
          </cell>
        </row>
      </sheetData>
      <sheetData sheetId="12">
        <row r="12">
          <cell r="K12">
            <v>93605.6</v>
          </cell>
        </row>
      </sheetData>
      <sheetData sheetId="13" refreshError="1"/>
      <sheetData sheetId="14">
        <row r="5">
          <cell r="K5">
            <v>16763.400000000001</v>
          </cell>
        </row>
        <row r="9">
          <cell r="K9">
            <v>800</v>
          </cell>
        </row>
        <row r="10">
          <cell r="K10">
            <v>10000</v>
          </cell>
        </row>
      </sheetData>
      <sheetData sheetId="15">
        <row r="12">
          <cell r="K12">
            <v>7</v>
          </cell>
        </row>
      </sheetData>
      <sheetData sheetId="16">
        <row r="12">
          <cell r="K12">
            <v>17</v>
          </cell>
        </row>
      </sheetData>
      <sheetData sheetId="17">
        <row r="12">
          <cell r="K12">
            <v>1419.3</v>
          </cell>
        </row>
      </sheetData>
      <sheetData sheetId="18">
        <row r="12">
          <cell r="K12">
            <v>2</v>
          </cell>
        </row>
      </sheetData>
      <sheetData sheetId="19">
        <row r="12">
          <cell r="K12">
            <v>8063.5</v>
          </cell>
        </row>
      </sheetData>
      <sheetData sheetId="20">
        <row r="12">
          <cell r="K12">
            <v>55844.7</v>
          </cell>
        </row>
      </sheetData>
      <sheetData sheetId="21">
        <row r="12">
          <cell r="K12">
            <v>128129.09</v>
          </cell>
        </row>
      </sheetData>
      <sheetData sheetId="22" refreshError="1"/>
      <sheetData sheetId="23">
        <row r="12">
          <cell r="K12">
            <v>56832.800000000003</v>
          </cell>
        </row>
      </sheetData>
      <sheetData sheetId="24">
        <row r="12">
          <cell r="K12">
            <v>49247.9</v>
          </cell>
        </row>
      </sheetData>
      <sheetData sheetId="25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K26"/>
  <sheetViews>
    <sheetView tabSelected="1" workbookViewId="0">
      <selection activeCell="K14" sqref="K14"/>
    </sheetView>
  </sheetViews>
  <sheetFormatPr defaultRowHeight="15" x14ac:dyDescent="0.25"/>
  <cols>
    <col min="1" max="2" width="13.28515625" customWidth="1"/>
    <col min="4" max="4" width="18" customWidth="1"/>
    <col min="5" max="6" width="20.28515625" customWidth="1"/>
    <col min="7" max="7" width="18" customWidth="1"/>
    <col min="8" max="8" width="18.85546875" customWidth="1"/>
    <col min="11" max="11" width="13" customWidth="1"/>
  </cols>
  <sheetData>
    <row r="2" spans="4:11" x14ac:dyDescent="0.25">
      <c r="D2" s="5" t="s">
        <v>25</v>
      </c>
      <c r="E2" s="5"/>
      <c r="F2" s="5"/>
      <c r="G2" s="5"/>
    </row>
    <row r="4" spans="4:11" ht="26.25" customHeight="1" x14ac:dyDescent="0.25">
      <c r="D4" s="15" t="s">
        <v>0</v>
      </c>
      <c r="E4" s="10" t="s">
        <v>21</v>
      </c>
      <c r="F4" s="10" t="s">
        <v>22</v>
      </c>
      <c r="G4" s="18" t="s">
        <v>23</v>
      </c>
      <c r="H4" s="15" t="s">
        <v>24</v>
      </c>
    </row>
    <row r="5" spans="4:11" x14ac:dyDescent="0.25">
      <c r="D5" s="1" t="s">
        <v>1</v>
      </c>
      <c r="E5" s="6">
        <f>'[1]Annurca - Renetta'!$B$10</f>
        <v>35000</v>
      </c>
      <c r="F5" s="6">
        <v>39715.017386838903</v>
      </c>
      <c r="G5" s="6">
        <f>'[2]Annurca - Renetta'!$K$10</f>
        <v>20000</v>
      </c>
      <c r="H5" s="6">
        <f>'[3]Annurca - Renetta'!$K$10</f>
        <v>10000</v>
      </c>
      <c r="K5" s="17"/>
    </row>
    <row r="6" spans="4:11" x14ac:dyDescent="0.25">
      <c r="D6" s="1" t="s">
        <v>2</v>
      </c>
      <c r="E6" s="6">
        <f>[1]Braeburn!$B$12</f>
        <v>70196.89</v>
      </c>
      <c r="F6" s="6">
        <v>79653.44876720052</v>
      </c>
      <c r="G6" s="6">
        <f>[2]Braeburn!$K$12</f>
        <v>60952</v>
      </c>
      <c r="H6" s="6">
        <f>[3]Braeburn!$K$12</f>
        <v>55844.7</v>
      </c>
      <c r="K6" s="17"/>
    </row>
    <row r="7" spans="4:11" x14ac:dyDescent="0.25">
      <c r="D7" s="1" t="s">
        <v>3</v>
      </c>
      <c r="E7" s="6">
        <f>'[1]Cripps Pink'!$B$12</f>
        <v>75074.216</v>
      </c>
      <c r="F7" s="6">
        <v>85187.822678379991</v>
      </c>
      <c r="G7" s="6">
        <f>'[2]Cripps Pink'!$K$12</f>
        <v>65199.6</v>
      </c>
      <c r="H7" s="6">
        <f>'[3]Cripps Pink'!$K$12</f>
        <v>56832.800000000003</v>
      </c>
      <c r="K7" s="17"/>
    </row>
    <row r="8" spans="4:11" x14ac:dyDescent="0.25">
      <c r="D8" s="1" t="s">
        <v>4</v>
      </c>
      <c r="E8" s="6">
        <f>[1]Elstar!$B$12</f>
        <v>251</v>
      </c>
      <c r="F8" s="6">
        <v>284.81341040275902</v>
      </c>
      <c r="G8" s="6">
        <f>[2]Elstar!$K$12</f>
        <v>3</v>
      </c>
      <c r="H8" s="6">
        <f>[3]Elstar!$K$12</f>
        <v>2</v>
      </c>
      <c r="K8" s="17"/>
    </row>
    <row r="9" spans="4:11" x14ac:dyDescent="0.25">
      <c r="D9" s="1" t="s">
        <v>5</v>
      </c>
      <c r="E9" s="6">
        <f>[1]Fuji!$B$12</f>
        <v>163071</v>
      </c>
      <c r="F9" s="6">
        <v>185039.07429397735</v>
      </c>
      <c r="G9" s="6">
        <f>[2]Fuji!$K$12</f>
        <v>141357.37000000002</v>
      </c>
      <c r="H9" s="6">
        <f>[3]Fuji!$K$12</f>
        <v>128129.09</v>
      </c>
      <c r="K9" s="17"/>
    </row>
    <row r="10" spans="4:11" x14ac:dyDescent="0.25">
      <c r="D10" s="1" t="s">
        <v>6</v>
      </c>
      <c r="E10" s="6">
        <f>'[1]Gala - Royal Gala'!$B$12</f>
        <v>286857.21000000002</v>
      </c>
      <c r="F10" s="6">
        <v>325501.11664828856</v>
      </c>
      <c r="G10" s="6">
        <f>'[2]Gala - Royal Gala'!$K$12</f>
        <v>103021.175</v>
      </c>
      <c r="H10" s="6">
        <f>'[3]Gala - Royal Gala'!$K$12</f>
        <v>72539.419999999984</v>
      </c>
      <c r="K10" s="17"/>
    </row>
    <row r="11" spans="4:11" x14ac:dyDescent="0.25">
      <c r="D11" s="1" t="s">
        <v>7</v>
      </c>
      <c r="E11" s="6">
        <f>[1]Gloster!$B$12</f>
        <v>75</v>
      </c>
      <c r="F11" s="6">
        <v>85.103608686083362</v>
      </c>
      <c r="G11" s="6">
        <f>[2]Gloster!$K$12</f>
        <v>49</v>
      </c>
      <c r="H11" s="6">
        <f>[3]Gloster!$K$12</f>
        <v>17</v>
      </c>
      <c r="K11" s="17"/>
    </row>
    <row r="12" spans="4:11" x14ac:dyDescent="0.25">
      <c r="D12" s="2" t="s">
        <v>8</v>
      </c>
      <c r="E12" s="6">
        <f>'[1]Golden Delicious'!$B$12</f>
        <v>846897.20000000007</v>
      </c>
      <c r="F12" s="6">
        <v>960986.77208186255</v>
      </c>
      <c r="G12" s="6">
        <f>'[2]Golden Delicious'!$K$12</f>
        <v>704665.375</v>
      </c>
      <c r="H12" s="6">
        <f>'[3]Golden Delicious'!$K$12</f>
        <v>641228.11</v>
      </c>
      <c r="K12" s="17"/>
    </row>
    <row r="13" spans="4:11" x14ac:dyDescent="0.25">
      <c r="D13" s="2" t="s">
        <v>9</v>
      </c>
      <c r="E13" s="6">
        <f>'[1]Granny Smith'!$B$12</f>
        <v>141609.61300000001</v>
      </c>
      <c r="F13" s="6">
        <v>160686.52121252939</v>
      </c>
      <c r="G13" s="6">
        <f>'[2]Granny Smith'!$K$12</f>
        <v>103776.56</v>
      </c>
      <c r="H13" s="6">
        <f>'[3]Granny Smith'!$K$12</f>
        <v>93605.6</v>
      </c>
      <c r="K13" s="17"/>
    </row>
    <row r="14" spans="4:11" x14ac:dyDescent="0.25">
      <c r="D14" s="2" t="s">
        <v>10</v>
      </c>
      <c r="E14" s="6">
        <f>[1]Idared!$B$12</f>
        <v>1571.7</v>
      </c>
      <c r="F14" s="6">
        <v>1783.431223625563</v>
      </c>
      <c r="G14" s="6">
        <f>[2]Idared!$K$12</f>
        <v>1442.3</v>
      </c>
      <c r="H14" s="6">
        <f>[3]Idared!$K$12</f>
        <v>1419.3</v>
      </c>
      <c r="K14" s="17"/>
    </row>
    <row r="15" spans="4:11" x14ac:dyDescent="0.25">
      <c r="D15" s="2" t="s">
        <v>11</v>
      </c>
      <c r="E15" s="6">
        <f>[1]Jonagold!$B$12</f>
        <v>8805.1999999999989</v>
      </c>
      <c r="F15" s="6">
        <v>9991.3906027026824</v>
      </c>
      <c r="G15" s="6">
        <f>[2]Jonagold!$K$12</f>
        <v>8203</v>
      </c>
      <c r="H15" s="6">
        <f>[3]Jonagold!$K$12</f>
        <v>8063.5</v>
      </c>
      <c r="K15" s="17"/>
    </row>
    <row r="16" spans="4:11" x14ac:dyDescent="0.25">
      <c r="D16" s="2" t="s">
        <v>12</v>
      </c>
      <c r="E16" s="6">
        <f>[1]Jonathan!$B$12</f>
        <v>16</v>
      </c>
      <c r="F16" s="6">
        <v>18.155436519697783</v>
      </c>
      <c r="G16" s="6">
        <f>[2]Jonathan!$K$12</f>
        <v>7</v>
      </c>
      <c r="H16" s="6">
        <f>[3]Jonathan!$K$12</f>
        <v>7</v>
      </c>
      <c r="K16" s="17"/>
    </row>
    <row r="17" spans="4:11" x14ac:dyDescent="0.25">
      <c r="D17" s="2" t="s">
        <v>13</v>
      </c>
      <c r="E17" s="6">
        <f>[1]Morgenduft!$B$12</f>
        <v>36659.21</v>
      </c>
      <c r="F17" s="6">
        <v>41597.747501079386</v>
      </c>
      <c r="G17" s="6">
        <f>[2]Morgenduft!$K$12</f>
        <v>25805.7</v>
      </c>
      <c r="H17" s="6">
        <f>[3]Morgenduft!$K$12</f>
        <v>21742.32</v>
      </c>
      <c r="K17" s="17"/>
    </row>
    <row r="18" spans="4:11" x14ac:dyDescent="0.25">
      <c r="D18" s="2" t="s">
        <v>14</v>
      </c>
      <c r="E18" s="6">
        <f>'[1]Red Delicious'!$B$12</f>
        <v>229972.76999999996</v>
      </c>
      <c r="F18" s="6">
        <v>260953.50168712865</v>
      </c>
      <c r="G18" s="6">
        <f>'[2]Red Delicious'!$K$12</f>
        <v>175647.33000000002</v>
      </c>
      <c r="H18" s="6">
        <f>'[3]Red Delicious'!$K$12</f>
        <v>149761.46000000002</v>
      </c>
      <c r="K18" s="17"/>
    </row>
    <row r="19" spans="4:11" x14ac:dyDescent="0.25">
      <c r="D19" s="2" t="s">
        <v>15</v>
      </c>
      <c r="E19" s="6">
        <f>'[1]Annurca - Renetta'!$B$5+'[1]Annurca - Renetta'!$B$9</f>
        <v>26929.414000000001</v>
      </c>
      <c r="F19" s="6">
        <v>30557.204149353802</v>
      </c>
      <c r="G19" s="6">
        <f>'[2]Annurca - Renetta'!$K$5+'[2]Annurca - Renetta'!$K$9</f>
        <v>20580.2</v>
      </c>
      <c r="H19" s="6">
        <f>'[3]Annurca - Renetta'!$K$5+'[3]Annurca - Renetta'!$K$9</f>
        <v>17563.400000000001</v>
      </c>
      <c r="K19" s="17"/>
    </row>
    <row r="20" spans="4:11" x14ac:dyDescent="0.25">
      <c r="D20" s="2" t="s">
        <v>16</v>
      </c>
      <c r="E20" s="6">
        <f>'[1]Stayman Winesap'!$B$12</f>
        <v>11886.02</v>
      </c>
      <c r="F20" s="6">
        <v>13487.242598866142</v>
      </c>
      <c r="G20" s="6">
        <f>'[2]Stayman Winesap'!$K$12</f>
        <v>8597.4</v>
      </c>
      <c r="H20" s="6">
        <f>'[3]Stayman Winesap'!$K$12</f>
        <v>7926.9</v>
      </c>
      <c r="K20" s="17"/>
    </row>
    <row r="21" spans="4:11" x14ac:dyDescent="0.25">
      <c r="D21" s="3" t="s">
        <v>17</v>
      </c>
      <c r="E21" s="7">
        <f>[1]Altre!$B$12</f>
        <v>74273.97</v>
      </c>
      <c r="F21" s="6">
        <v>84279.771712558606</v>
      </c>
      <c r="G21" s="7">
        <f>[2]Altre!$K$12</f>
        <v>55375.9</v>
      </c>
      <c r="H21" s="6">
        <f>[3]Altre!$K$12</f>
        <v>49247.9</v>
      </c>
      <c r="K21" s="17"/>
    </row>
    <row r="22" spans="4:11" x14ac:dyDescent="0.25">
      <c r="D22" s="4" t="s">
        <v>19</v>
      </c>
      <c r="E22" s="8">
        <f>SUM(E5:E21)</f>
        <v>2009146.4130000002</v>
      </c>
      <c r="F22" s="8">
        <f>SUM(F5:F21)</f>
        <v>2279808.1350000012</v>
      </c>
      <c r="G22" s="8">
        <f>SUM(G5:G21)</f>
        <v>1494682.91</v>
      </c>
      <c r="H22" s="8">
        <f>SUM(H5:H21)</f>
        <v>1313930.4999999998</v>
      </c>
      <c r="K22" s="17"/>
    </row>
    <row r="24" spans="4:11" ht="15.75" x14ac:dyDescent="0.25">
      <c r="D24" s="5"/>
      <c r="E24" s="16"/>
      <c r="F24" s="9" t="s">
        <v>20</v>
      </c>
      <c r="G24" s="11">
        <f>G26-G22</f>
        <v>2845.2000000001863</v>
      </c>
      <c r="H24" s="19">
        <f>H26-H22</f>
        <v>2203.3000000000466</v>
      </c>
    </row>
    <row r="25" spans="4:11" x14ac:dyDescent="0.25">
      <c r="D25" s="5"/>
      <c r="E25" s="5"/>
      <c r="F25" s="5"/>
      <c r="G25" s="12"/>
      <c r="H25" s="13"/>
    </row>
    <row r="26" spans="4:11" x14ac:dyDescent="0.25">
      <c r="D26" s="5"/>
      <c r="E26" s="9"/>
      <c r="F26" s="9" t="s">
        <v>18</v>
      </c>
      <c r="G26" s="14">
        <f>'[2]TOTALE GENERALE'!$K$12</f>
        <v>1497528.11</v>
      </c>
      <c r="H26" s="20">
        <f>'[3]TOTALE GENERALE'!$K$12</f>
        <v>1316133.7999999998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Assomela</dc:creator>
  <cp:lastModifiedBy>Assomela</cp:lastModifiedBy>
  <dcterms:created xsi:type="dcterms:W3CDTF">2013-03-11T08:39:29Z</dcterms:created>
  <dcterms:modified xsi:type="dcterms:W3CDTF">2016-01-11T15:46:11Z</dcterms:modified>
</cp:coreProperties>
</file>