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0" yWindow="390" windowWidth="5055" windowHeight="7980"/>
  </bookViews>
  <sheets>
    <sheet name="Foglio1" sheetId="1" r:id="rId1"/>
    <sheet name="Foglio2" sheetId="2" r:id="rId2"/>
    <sheet name="Foglio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45621"/>
</workbook>
</file>

<file path=xl/calcChain.xml><?xml version="1.0" encoding="utf-8"?>
<calcChain xmlns="http://schemas.openxmlformats.org/spreadsheetml/2006/main">
  <c r="N26" i="1" l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21" i="1" l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L26" i="1" l="1"/>
  <c r="L24" i="1"/>
  <c r="L21" i="1"/>
  <c r="L20" i="1"/>
  <c r="L19" i="1"/>
  <c r="L15" i="1"/>
  <c r="L14" i="1"/>
  <c r="M22" i="1" l="1"/>
  <c r="L11" i="1"/>
  <c r="L8" i="1"/>
  <c r="L7" i="1"/>
  <c r="L6" i="1"/>
  <c r="K26" i="1" l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22" i="1"/>
  <c r="J24" i="1" l="1"/>
  <c r="J26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22" i="1" l="1"/>
  <c r="I24" i="1"/>
  <c r="I26" i="1"/>
  <c r="I20" i="1"/>
  <c r="I21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22" i="1"/>
  <c r="H24" i="1" l="1"/>
  <c r="H26" i="1"/>
  <c r="H21" i="1"/>
  <c r="H20" i="1"/>
  <c r="H5" i="1"/>
  <c r="H19" i="1"/>
  <c r="H18" i="1"/>
  <c r="H17" i="1"/>
  <c r="H16" i="1"/>
  <c r="H15" i="1"/>
  <c r="H14" i="1"/>
  <c r="H13" i="1"/>
  <c r="H11" i="1"/>
  <c r="H10" i="1"/>
  <c r="H9" i="1"/>
  <c r="H8" i="1"/>
  <c r="H7" i="1"/>
  <c r="H12" i="1"/>
  <c r="H6" i="1"/>
  <c r="H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6" i="1"/>
  <c r="F2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22" i="1" l="1"/>
  <c r="G22" i="1"/>
  <c r="G24" i="1" s="1"/>
  <c r="L9" i="1" l="1"/>
  <c r="L18" i="1"/>
  <c r="L17" i="1"/>
  <c r="L12" i="1" l="1"/>
  <c r="L10" i="1"/>
  <c r="L22" i="1" s="1"/>
  <c r="L13" i="1"/>
  <c r="M26" i="1"/>
  <c r="N6" i="1" l="1"/>
  <c r="N22" i="1" s="1"/>
</calcChain>
</file>

<file path=xl/sharedStrings.xml><?xml version="1.0" encoding="utf-8"?>
<sst xmlns="http://schemas.openxmlformats.org/spreadsheetml/2006/main" count="32" uniqueCount="32">
  <si>
    <t>Variety</t>
  </si>
  <si>
    <t>Annurca</t>
  </si>
  <si>
    <t>Braeburn</t>
  </si>
  <si>
    <t>Cripps Pink</t>
  </si>
  <si>
    <t>Elstar</t>
  </si>
  <si>
    <t>Fuji</t>
  </si>
  <si>
    <t>Gala</t>
  </si>
  <si>
    <t>Gloster</t>
  </si>
  <si>
    <t>Golden Delicious</t>
  </si>
  <si>
    <t>Granny Smith</t>
  </si>
  <si>
    <t>Idared</t>
  </si>
  <si>
    <t>Jonagold</t>
  </si>
  <si>
    <t>Jonathan</t>
  </si>
  <si>
    <t>Morgenduft</t>
  </si>
  <si>
    <t>Red Delicious</t>
  </si>
  <si>
    <t>Renette</t>
  </si>
  <si>
    <t>Stayman</t>
  </si>
  <si>
    <t>Others</t>
  </si>
  <si>
    <t>TOTAL</t>
  </si>
  <si>
    <t>TOTAL FRESH</t>
  </si>
  <si>
    <t>To process</t>
  </si>
  <si>
    <t>Updated production (Fresh)</t>
  </si>
  <si>
    <t>Updated production (fresh+to process)</t>
  </si>
  <si>
    <t>Updated Stocks 01.12.2015</t>
  </si>
  <si>
    <t>Stocks 01.01.2016</t>
  </si>
  <si>
    <t>Stocks 01.02.2016</t>
  </si>
  <si>
    <t>Stocks 01.03.2016</t>
  </si>
  <si>
    <t>Stocks 01.04.2016</t>
  </si>
  <si>
    <t>Stocks 01.05.2016</t>
  </si>
  <si>
    <t>Stocks 01.06.2016</t>
  </si>
  <si>
    <t>Italy - Production and stocks</t>
  </si>
  <si>
    <t>Stocks 01.07.2016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</si>
</sst>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[Red]\-#,##0.00\ 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0" fillId="2" borderId="1" xfId="0" applyFill="1" applyBorder="1"/>
    <xf numFmtId="0" fontId="0" fillId="2" borderId="1" xfId="0" applyNumberFormat="1" applyFill="1" applyBorder="1"/>
    <xf numFmtId="0" fontId="0" fillId="2" borderId="1" xfId="0" quotePrefix="1" applyNumberFormat="1" applyFill="1" applyBorder="1"/>
    <xf numFmtId="0" fontId="1" fillId="2" borderId="1" xfId="0" applyNumberFormat="1" applyFont="1" applyFill="1" applyBorder="1"/>
    <xf numFmtId="0" fontId="3" fillId="0" borderId="0" xfId="0" applyFont="1"/>
    <xf numFmtId="3" fontId="0" fillId="0" borderId="1" xfId="0" applyNumberFormat="1" applyFill="1" applyBorder="1" applyAlignment="1">
      <alignment horizontal="center" vertical="center"/>
    </xf>
    <xf numFmtId="3" fontId="0" fillId="0" borderId="1" xfId="0" quotePrefix="1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3" fontId="3" fillId="0" borderId="2" xfId="0" applyNumberFormat="1" applyFont="1" applyBorder="1"/>
    <xf numFmtId="0" fontId="3" fillId="0" borderId="4" xfId="0" applyFont="1" applyBorder="1"/>
    <xf numFmtId="3" fontId="3" fillId="0" borderId="6" xfId="0" applyNumberFormat="1" applyFont="1" applyBorder="1"/>
    <xf numFmtId="0" fontId="1" fillId="2" borderId="1" xfId="0" applyFont="1" applyFill="1" applyBorder="1" applyAlignment="1">
      <alignment horizontal="center" vertical="center"/>
    </xf>
    <xf numFmtId="164" fontId="4" fillId="0" borderId="0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3" fontId="3" fillId="0" borderId="8" xfId="0" applyNumberFormat="1" applyFont="1" applyBorder="1"/>
    <xf numFmtId="0" fontId="3" fillId="0" borderId="0" xfId="0" applyFont="1" applyBorder="1"/>
    <xf numFmtId="0" fontId="0" fillId="0" borderId="5" xfId="0" applyBorder="1"/>
    <xf numFmtId="165" fontId="3" fillId="0" borderId="9" xfId="1" applyNumberFormat="1" applyFont="1" applyBorder="1"/>
    <xf numFmtId="165" fontId="3" fillId="0" borderId="8" xfId="0" applyNumberFormat="1" applyFont="1" applyBorder="1"/>
    <xf numFmtId="0" fontId="0" fillId="0" borderId="0" xfId="0" applyBorder="1"/>
    <xf numFmtId="165" fontId="3" fillId="0" borderId="8" xfId="1" applyNumberFormat="1" applyFont="1" applyBorder="1"/>
    <xf numFmtId="3" fontId="3" fillId="0" borderId="9" xfId="0" applyNumberFormat="1" applyFont="1" applyBorder="1"/>
    <xf numFmtId="3" fontId="3" fillId="0" borderId="7" xfId="0" applyNumberFormat="1" applyFont="1" applyBorder="1"/>
    <xf numFmtId="3" fontId="0" fillId="0" borderId="0" xfId="0" applyNumberFormat="1"/>
    <xf numFmtId="0" fontId="3" fillId="0" borderId="3" xfId="0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cembre%20aggregato%20DEF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Giacenze_Luglio%202016%20aggregato%20(provv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somela%2015/COMITATO%20MARKETING/Riunioni%202015/Dicembre%202015/Dicembre%202015%20aggregato%20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Gennaio%20aggregato%20DE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Giacenze_Febbraio%20aggregato%20DE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Giacenze_Marzo%20aggregato%20PROV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Giacenze_Aprile%202016%20aggregato%20DE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Giacenze_Maggio%202016%20aggregato%20DE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Giacenze_Giugno%202016%20aggregato%20(finale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016%20Maggio%20Analitico%20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>
        <row r="12">
          <cell r="K12">
            <v>1490028.11</v>
          </cell>
        </row>
      </sheetData>
      <sheetData sheetId="3" refreshError="1"/>
      <sheetData sheetId="4">
        <row r="12">
          <cell r="B12">
            <v>846897.20000000007</v>
          </cell>
        </row>
      </sheetData>
      <sheetData sheetId="5" refreshError="1"/>
      <sheetData sheetId="6">
        <row r="12">
          <cell r="B12">
            <v>229972.76999999996</v>
          </cell>
        </row>
      </sheetData>
      <sheetData sheetId="7" refreshError="1"/>
      <sheetData sheetId="8">
        <row r="12">
          <cell r="B12">
            <v>286857.21000000002</v>
          </cell>
        </row>
      </sheetData>
      <sheetData sheetId="9" refreshError="1"/>
      <sheetData sheetId="10">
        <row r="12">
          <cell r="B12">
            <v>36659.21</v>
          </cell>
        </row>
      </sheetData>
      <sheetData sheetId="11">
        <row r="12">
          <cell r="B12">
            <v>11886.02</v>
          </cell>
        </row>
      </sheetData>
      <sheetData sheetId="12">
        <row r="12">
          <cell r="B12">
            <v>141609.61300000001</v>
          </cell>
        </row>
      </sheetData>
      <sheetData sheetId="13" refreshError="1"/>
      <sheetData sheetId="14">
        <row r="5">
          <cell r="B5">
            <v>25081.414000000001</v>
          </cell>
        </row>
        <row r="9">
          <cell r="B9">
            <v>1848</v>
          </cell>
        </row>
        <row r="10">
          <cell r="B10">
            <v>35000</v>
          </cell>
        </row>
      </sheetData>
      <sheetData sheetId="15">
        <row r="12">
          <cell r="B12">
            <v>16</v>
          </cell>
        </row>
      </sheetData>
      <sheetData sheetId="16">
        <row r="12">
          <cell r="B12">
            <v>75</v>
          </cell>
        </row>
      </sheetData>
      <sheetData sheetId="17">
        <row r="12">
          <cell r="B12">
            <v>1571.7</v>
          </cell>
        </row>
      </sheetData>
      <sheetData sheetId="18">
        <row r="12">
          <cell r="B12">
            <v>251</v>
          </cell>
        </row>
      </sheetData>
      <sheetData sheetId="19">
        <row r="12">
          <cell r="B12">
            <v>8805.1999999999989</v>
          </cell>
        </row>
      </sheetData>
      <sheetData sheetId="20">
        <row r="12">
          <cell r="B12">
            <v>70196.89</v>
          </cell>
        </row>
      </sheetData>
      <sheetData sheetId="21">
        <row r="12">
          <cell r="B12">
            <v>163071</v>
          </cell>
        </row>
      </sheetData>
      <sheetData sheetId="22" refreshError="1"/>
      <sheetData sheetId="23">
        <row r="12">
          <cell r="B12">
            <v>75074.216</v>
          </cell>
        </row>
      </sheetData>
      <sheetData sheetId="24">
        <row r="12">
          <cell r="B12">
            <v>74273.97</v>
          </cell>
        </row>
      </sheetData>
      <sheetData sheetId="2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 con vendite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K12">
            <v>122965.7</v>
          </cell>
        </row>
      </sheetData>
      <sheetData sheetId="5" refreshError="1"/>
      <sheetData sheetId="6">
        <row r="12">
          <cell r="K12">
            <v>4193.2</v>
          </cell>
        </row>
      </sheetData>
      <sheetData sheetId="7" refreshError="1"/>
      <sheetData sheetId="8">
        <row r="12">
          <cell r="K12">
            <v>0</v>
          </cell>
        </row>
      </sheetData>
      <sheetData sheetId="9" refreshError="1"/>
      <sheetData sheetId="10">
        <row r="12">
          <cell r="K12">
            <v>2420</v>
          </cell>
        </row>
      </sheetData>
      <sheetData sheetId="11">
        <row r="12">
          <cell r="K12">
            <v>1826.4</v>
          </cell>
        </row>
      </sheetData>
      <sheetData sheetId="12">
        <row r="12">
          <cell r="K12">
            <v>5960.2</v>
          </cell>
        </row>
      </sheetData>
      <sheetData sheetId="13" refreshError="1"/>
      <sheetData sheetId="14">
        <row r="12">
          <cell r="K12">
            <v>1463</v>
          </cell>
        </row>
      </sheetData>
      <sheetData sheetId="15"/>
      <sheetData sheetId="16">
        <row r="12">
          <cell r="K12">
            <v>0</v>
          </cell>
        </row>
      </sheetData>
      <sheetData sheetId="17">
        <row r="12">
          <cell r="K12">
            <v>302</v>
          </cell>
        </row>
      </sheetData>
      <sheetData sheetId="18"/>
      <sheetData sheetId="19">
        <row r="12">
          <cell r="K12">
            <v>3718.2</v>
          </cell>
        </row>
      </sheetData>
      <sheetData sheetId="20">
        <row r="12">
          <cell r="K12">
            <v>165.2</v>
          </cell>
        </row>
      </sheetData>
      <sheetData sheetId="21">
        <row r="12">
          <cell r="K12">
            <v>4057.6</v>
          </cell>
        </row>
      </sheetData>
      <sheetData sheetId="22" refreshError="1"/>
      <sheetData sheetId="23">
        <row r="12">
          <cell r="K12">
            <v>10</v>
          </cell>
        </row>
      </sheetData>
      <sheetData sheetId="24">
        <row r="12">
          <cell r="K12">
            <v>260.10000000000002</v>
          </cell>
        </row>
      </sheetData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Vendita Fuji"/>
      <sheetName val="Cripps Pink"/>
      <sheetName val="Altre"/>
      <sheetName val="Mele da Pelare"/>
    </sheetNames>
    <sheetDataSet>
      <sheetData sheetId="0"/>
      <sheetData sheetId="1"/>
      <sheetData sheetId="2">
        <row r="12">
          <cell r="K12">
            <v>1497528.11</v>
          </cell>
        </row>
      </sheetData>
      <sheetData sheetId="3"/>
      <sheetData sheetId="4">
        <row r="12">
          <cell r="K12">
            <v>704665.375</v>
          </cell>
        </row>
      </sheetData>
      <sheetData sheetId="5"/>
      <sheetData sheetId="6">
        <row r="12">
          <cell r="K12">
            <v>175647.33000000002</v>
          </cell>
        </row>
      </sheetData>
      <sheetData sheetId="7"/>
      <sheetData sheetId="8">
        <row r="12">
          <cell r="K12">
            <v>103021.175</v>
          </cell>
        </row>
      </sheetData>
      <sheetData sheetId="9"/>
      <sheetData sheetId="10">
        <row r="12">
          <cell r="K12">
            <v>25805.7</v>
          </cell>
        </row>
      </sheetData>
      <sheetData sheetId="11">
        <row r="12">
          <cell r="K12">
            <v>8597.4</v>
          </cell>
        </row>
      </sheetData>
      <sheetData sheetId="12">
        <row r="12">
          <cell r="K12">
            <v>103776.56</v>
          </cell>
        </row>
      </sheetData>
      <sheetData sheetId="13"/>
      <sheetData sheetId="14">
        <row r="5">
          <cell r="K5">
            <v>19142.2</v>
          </cell>
        </row>
        <row r="9">
          <cell r="K9">
            <v>1438</v>
          </cell>
        </row>
        <row r="10">
          <cell r="K10">
            <v>20000</v>
          </cell>
        </row>
      </sheetData>
      <sheetData sheetId="15">
        <row r="12">
          <cell r="K12">
            <v>7</v>
          </cell>
        </row>
      </sheetData>
      <sheetData sheetId="16">
        <row r="12">
          <cell r="K12">
            <v>49</v>
          </cell>
        </row>
      </sheetData>
      <sheetData sheetId="17">
        <row r="12">
          <cell r="K12">
            <v>1442.3</v>
          </cell>
        </row>
      </sheetData>
      <sheetData sheetId="18">
        <row r="12">
          <cell r="K12">
            <v>3</v>
          </cell>
        </row>
      </sheetData>
      <sheetData sheetId="19">
        <row r="12">
          <cell r="K12">
            <v>8203</v>
          </cell>
        </row>
      </sheetData>
      <sheetData sheetId="20">
        <row r="12">
          <cell r="K12">
            <v>60952</v>
          </cell>
        </row>
      </sheetData>
      <sheetData sheetId="21">
        <row r="12">
          <cell r="K12">
            <v>141357.37000000002</v>
          </cell>
        </row>
      </sheetData>
      <sheetData sheetId="22"/>
      <sheetData sheetId="23">
        <row r="12">
          <cell r="K12">
            <v>65199.6</v>
          </cell>
        </row>
      </sheetData>
      <sheetData sheetId="24">
        <row r="12">
          <cell r="K12">
            <v>55375.9</v>
          </cell>
        </row>
      </sheetData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 refreshError="1">
        <row r="12">
          <cell r="K12">
            <v>1316133.7999999998</v>
          </cell>
        </row>
      </sheetData>
      <sheetData sheetId="3" refreshError="1"/>
      <sheetData sheetId="4" refreshError="1">
        <row r="12">
          <cell r="K12">
            <v>641228.11</v>
          </cell>
        </row>
      </sheetData>
      <sheetData sheetId="5" refreshError="1"/>
      <sheetData sheetId="6" refreshError="1">
        <row r="12">
          <cell r="K12">
            <v>149761.46000000002</v>
          </cell>
        </row>
      </sheetData>
      <sheetData sheetId="7" refreshError="1"/>
      <sheetData sheetId="8" refreshError="1">
        <row r="12">
          <cell r="K12">
            <v>72539.419999999984</v>
          </cell>
        </row>
      </sheetData>
      <sheetData sheetId="9" refreshError="1"/>
      <sheetData sheetId="10" refreshError="1">
        <row r="12">
          <cell r="K12">
            <v>21742.32</v>
          </cell>
        </row>
      </sheetData>
      <sheetData sheetId="11" refreshError="1">
        <row r="12">
          <cell r="K12">
            <v>7926.9</v>
          </cell>
        </row>
      </sheetData>
      <sheetData sheetId="12" refreshError="1">
        <row r="12">
          <cell r="K12">
            <v>93605.6</v>
          </cell>
        </row>
      </sheetData>
      <sheetData sheetId="13" refreshError="1"/>
      <sheetData sheetId="14" refreshError="1">
        <row r="5">
          <cell r="K5">
            <v>16763.400000000001</v>
          </cell>
        </row>
        <row r="9">
          <cell r="K9">
            <v>800</v>
          </cell>
        </row>
        <row r="10">
          <cell r="K10">
            <v>10000</v>
          </cell>
        </row>
      </sheetData>
      <sheetData sheetId="15" refreshError="1">
        <row r="12">
          <cell r="K12">
            <v>7</v>
          </cell>
        </row>
      </sheetData>
      <sheetData sheetId="16" refreshError="1">
        <row r="12">
          <cell r="K12">
            <v>17</v>
          </cell>
        </row>
      </sheetData>
      <sheetData sheetId="17" refreshError="1">
        <row r="12">
          <cell r="K12">
            <v>1419.3</v>
          </cell>
        </row>
      </sheetData>
      <sheetData sheetId="18" refreshError="1">
        <row r="12">
          <cell r="K12">
            <v>2</v>
          </cell>
        </row>
      </sheetData>
      <sheetData sheetId="19" refreshError="1">
        <row r="12">
          <cell r="K12">
            <v>8063.5</v>
          </cell>
        </row>
      </sheetData>
      <sheetData sheetId="20" refreshError="1">
        <row r="12">
          <cell r="K12">
            <v>55844.7</v>
          </cell>
        </row>
      </sheetData>
      <sheetData sheetId="21" refreshError="1">
        <row r="12">
          <cell r="K12">
            <v>128129.09</v>
          </cell>
        </row>
      </sheetData>
      <sheetData sheetId="22" refreshError="1"/>
      <sheetData sheetId="23" refreshError="1">
        <row r="12">
          <cell r="K12">
            <v>56832.800000000003</v>
          </cell>
        </row>
      </sheetData>
      <sheetData sheetId="24" refreshError="1">
        <row r="12">
          <cell r="K12">
            <v>49247.9</v>
          </cell>
        </row>
      </sheetData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 con vendite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 refreshError="1">
        <row r="12">
          <cell r="K12">
            <v>1123057.459</v>
          </cell>
        </row>
      </sheetData>
      <sheetData sheetId="3" refreshError="1"/>
      <sheetData sheetId="4" refreshError="1">
        <row r="12">
          <cell r="K12">
            <v>566831.39399999997</v>
          </cell>
        </row>
      </sheetData>
      <sheetData sheetId="5" refreshError="1"/>
      <sheetData sheetId="6" refreshError="1">
        <row r="12">
          <cell r="K12">
            <v>124029.30000000002</v>
          </cell>
        </row>
      </sheetData>
      <sheetData sheetId="7" refreshError="1"/>
      <sheetData sheetId="8" refreshError="1">
        <row r="12">
          <cell r="K12">
            <v>39624.402000000002</v>
          </cell>
        </row>
      </sheetData>
      <sheetData sheetId="9" refreshError="1"/>
      <sheetData sheetId="10" refreshError="1">
        <row r="12">
          <cell r="K12">
            <v>17340.43</v>
          </cell>
        </row>
      </sheetData>
      <sheetData sheetId="11" refreshError="1">
        <row r="12">
          <cell r="K12">
            <v>7037.5</v>
          </cell>
        </row>
      </sheetData>
      <sheetData sheetId="12" refreshError="1">
        <row r="12">
          <cell r="K12">
            <v>80731.59</v>
          </cell>
        </row>
      </sheetData>
      <sheetData sheetId="13" refreshError="1"/>
      <sheetData sheetId="14" refreshError="1">
        <row r="5">
          <cell r="K5">
            <v>14066.9</v>
          </cell>
        </row>
        <row r="9">
          <cell r="K9">
            <v>700</v>
          </cell>
        </row>
        <row r="10">
          <cell r="K10">
            <v>5000</v>
          </cell>
        </row>
      </sheetData>
      <sheetData sheetId="15" refreshError="1">
        <row r="12">
          <cell r="K12">
            <v>7</v>
          </cell>
        </row>
      </sheetData>
      <sheetData sheetId="16" refreshError="1">
        <row r="12">
          <cell r="K12">
            <v>11</v>
          </cell>
        </row>
      </sheetData>
      <sheetData sheetId="17" refreshError="1">
        <row r="12">
          <cell r="K12">
            <v>1416</v>
          </cell>
        </row>
      </sheetData>
      <sheetData sheetId="18" refreshError="1">
        <row r="12">
          <cell r="K12">
            <v>2</v>
          </cell>
        </row>
      </sheetData>
      <sheetData sheetId="19" refreshError="1">
        <row r="12">
          <cell r="K12">
            <v>7886.5</v>
          </cell>
        </row>
      </sheetData>
      <sheetData sheetId="20" refreshError="1">
        <row r="12">
          <cell r="K12">
            <v>50428.6</v>
          </cell>
        </row>
      </sheetData>
      <sheetData sheetId="21" refreshError="1">
        <row r="12">
          <cell r="K12">
            <v>109114.04300000001</v>
          </cell>
        </row>
      </sheetData>
      <sheetData sheetId="22" refreshError="1"/>
      <sheetData sheetId="23" refreshError="1">
        <row r="12">
          <cell r="K12">
            <v>53993.599999999999</v>
          </cell>
        </row>
      </sheetData>
      <sheetData sheetId="24" refreshError="1">
        <row r="12">
          <cell r="K12">
            <v>43272.800000000003</v>
          </cell>
        </row>
      </sheetData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 con vendite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 refreshError="1">
        <row r="12">
          <cell r="K12">
            <v>899125.51900000009</v>
          </cell>
        </row>
      </sheetData>
      <sheetData sheetId="3" refreshError="1"/>
      <sheetData sheetId="4" refreshError="1">
        <row r="12">
          <cell r="K12">
            <v>481663.924</v>
          </cell>
        </row>
      </sheetData>
      <sheetData sheetId="5" refreshError="1"/>
      <sheetData sheetId="6" refreshError="1">
        <row r="12">
          <cell r="K12">
            <v>90596.74</v>
          </cell>
        </row>
      </sheetData>
      <sheetData sheetId="7" refreshError="1"/>
      <sheetData sheetId="8" refreshError="1">
        <row r="12">
          <cell r="K12">
            <v>15271.122000000001</v>
          </cell>
        </row>
      </sheetData>
      <sheetData sheetId="9" refreshError="1"/>
      <sheetData sheetId="10" refreshError="1">
        <row r="12">
          <cell r="K12">
            <v>13492.05</v>
          </cell>
        </row>
      </sheetData>
      <sheetData sheetId="11" refreshError="1">
        <row r="12">
          <cell r="K12">
            <v>6027.4</v>
          </cell>
        </row>
      </sheetData>
      <sheetData sheetId="12" refreshError="1">
        <row r="12">
          <cell r="K12">
            <v>65226.170000000006</v>
          </cell>
        </row>
      </sheetData>
      <sheetData sheetId="13" refreshError="1"/>
      <sheetData sheetId="14" refreshError="1">
        <row r="12">
          <cell r="K12">
            <v>11028.9</v>
          </cell>
        </row>
      </sheetData>
      <sheetData sheetId="15" refreshError="1">
        <row r="12">
          <cell r="K12">
            <v>0</v>
          </cell>
        </row>
      </sheetData>
      <sheetData sheetId="16" refreshError="1">
        <row r="12">
          <cell r="K12">
            <v>7</v>
          </cell>
        </row>
      </sheetData>
      <sheetData sheetId="17" refreshError="1">
        <row r="12">
          <cell r="K12">
            <v>1359.3</v>
          </cell>
        </row>
      </sheetData>
      <sheetData sheetId="18" refreshError="1">
        <row r="12">
          <cell r="K12">
            <v>2</v>
          </cell>
        </row>
      </sheetData>
      <sheetData sheetId="19" refreshError="1">
        <row r="12">
          <cell r="K12">
            <v>7546.7</v>
          </cell>
        </row>
      </sheetData>
      <sheetData sheetId="20" refreshError="1">
        <row r="12">
          <cell r="K12">
            <v>41096.800000000003</v>
          </cell>
        </row>
      </sheetData>
      <sheetData sheetId="21" refreshError="1">
        <row r="12">
          <cell r="K12">
            <v>87474.613000000012</v>
          </cell>
        </row>
      </sheetData>
      <sheetData sheetId="22" refreshError="1"/>
      <sheetData sheetId="23" refreshError="1">
        <row r="12">
          <cell r="K12">
            <v>39035.599999999999</v>
          </cell>
        </row>
      </sheetData>
      <sheetData sheetId="24" refreshError="1">
        <row r="12">
          <cell r="K12">
            <v>37638.1</v>
          </cell>
        </row>
      </sheetData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 con vendite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K12">
            <v>389812.28900000005</v>
          </cell>
        </row>
      </sheetData>
      <sheetData sheetId="5" refreshError="1"/>
      <sheetData sheetId="6">
        <row r="12">
          <cell r="K12">
            <v>62788.66</v>
          </cell>
        </row>
      </sheetData>
      <sheetData sheetId="7" refreshError="1"/>
      <sheetData sheetId="8">
        <row r="12">
          <cell r="K12">
            <v>1456.6</v>
          </cell>
        </row>
      </sheetData>
      <sheetData sheetId="9" refreshError="1"/>
      <sheetData sheetId="10">
        <row r="12">
          <cell r="K12">
            <v>10162.19</v>
          </cell>
        </row>
      </sheetData>
      <sheetData sheetId="11">
        <row r="12">
          <cell r="K12">
            <v>5295.5</v>
          </cell>
        </row>
      </sheetData>
      <sheetData sheetId="12">
        <row r="12">
          <cell r="K12">
            <v>49195.53</v>
          </cell>
        </row>
      </sheetData>
      <sheetData sheetId="13" refreshError="1"/>
      <sheetData sheetId="14">
        <row r="12">
          <cell r="K12">
            <v>8807.5</v>
          </cell>
        </row>
      </sheetData>
      <sheetData sheetId="15">
        <row r="12">
          <cell r="K12">
            <v>0</v>
          </cell>
        </row>
      </sheetData>
      <sheetData sheetId="16">
        <row r="12">
          <cell r="K12">
            <v>4</v>
          </cell>
        </row>
      </sheetData>
      <sheetData sheetId="17">
        <row r="12">
          <cell r="K12">
            <v>1170</v>
          </cell>
        </row>
      </sheetData>
      <sheetData sheetId="18">
        <row r="12">
          <cell r="K12">
            <v>2</v>
          </cell>
        </row>
      </sheetData>
      <sheetData sheetId="19">
        <row r="12">
          <cell r="K12">
            <v>7313.9</v>
          </cell>
        </row>
      </sheetData>
      <sheetData sheetId="20">
        <row r="12">
          <cell r="K12">
            <v>30762.1</v>
          </cell>
        </row>
      </sheetData>
      <sheetData sheetId="21">
        <row r="12">
          <cell r="K12">
            <v>63315.343000000008</v>
          </cell>
        </row>
      </sheetData>
      <sheetData sheetId="22" refreshError="1"/>
      <sheetData sheetId="23">
        <row r="12">
          <cell r="K12">
            <v>23110.300000000003</v>
          </cell>
        </row>
      </sheetData>
      <sheetData sheetId="24">
        <row r="12">
          <cell r="K12">
            <v>28007.599999999999</v>
          </cell>
        </row>
      </sheetData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 con vendite"/>
      <sheetName val="Fuji"/>
      <sheetName val="Vendita Fuji"/>
      <sheetName val="Cripps Pink"/>
      <sheetName val="Altre"/>
      <sheetName val="Mele da Pelare"/>
    </sheetNames>
    <sheetDataSet>
      <sheetData sheetId="0"/>
      <sheetData sheetId="1"/>
      <sheetData sheetId="2"/>
      <sheetData sheetId="3"/>
      <sheetData sheetId="4">
        <row r="12">
          <cell r="K12">
            <v>289925.07400000002</v>
          </cell>
        </row>
      </sheetData>
      <sheetData sheetId="5"/>
      <sheetData sheetId="6">
        <row r="12">
          <cell r="K12">
            <v>38903.79</v>
          </cell>
        </row>
      </sheetData>
      <sheetData sheetId="7"/>
      <sheetData sheetId="8">
        <row r="12">
          <cell r="K12">
            <v>20.619999999999997</v>
          </cell>
        </row>
      </sheetData>
      <sheetData sheetId="9"/>
      <sheetData sheetId="10">
        <row r="12">
          <cell r="K12">
            <v>6947.24</v>
          </cell>
        </row>
      </sheetData>
      <sheetData sheetId="11">
        <row r="12">
          <cell r="K12">
            <v>4465.6000000000004</v>
          </cell>
        </row>
      </sheetData>
      <sheetData sheetId="12">
        <row r="12">
          <cell r="K12">
            <v>32256.174999999999</v>
          </cell>
        </row>
      </sheetData>
      <sheetData sheetId="13"/>
      <sheetData sheetId="14">
        <row r="12">
          <cell r="K12">
            <v>5299</v>
          </cell>
        </row>
      </sheetData>
      <sheetData sheetId="15"/>
      <sheetData sheetId="16">
        <row r="12">
          <cell r="K12">
            <v>3</v>
          </cell>
        </row>
      </sheetData>
      <sheetData sheetId="17">
        <row r="12">
          <cell r="K12">
            <v>792.6</v>
          </cell>
        </row>
      </sheetData>
      <sheetData sheetId="18">
        <row r="12">
          <cell r="K12">
            <v>2</v>
          </cell>
        </row>
      </sheetData>
      <sheetData sheetId="19">
        <row r="12">
          <cell r="K12">
            <v>6764.5</v>
          </cell>
        </row>
      </sheetData>
      <sheetData sheetId="20">
        <row r="12">
          <cell r="K12">
            <v>19631.7</v>
          </cell>
        </row>
      </sheetData>
      <sheetData sheetId="21">
        <row r="12">
          <cell r="K12">
            <v>39139.630000000005</v>
          </cell>
        </row>
      </sheetData>
      <sheetData sheetId="22"/>
      <sheetData sheetId="23">
        <row r="12">
          <cell r="K12">
            <v>7145.5</v>
          </cell>
        </row>
      </sheetData>
      <sheetData sheetId="24">
        <row r="12">
          <cell r="K12">
            <v>14523.5</v>
          </cell>
        </row>
      </sheetData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 con vendite"/>
      <sheetName val="Fuji"/>
      <sheetName val="Vendita Fuji"/>
      <sheetName val="Cripps Pink"/>
      <sheetName val="Altre"/>
      <sheetName val="Mele da Pelare"/>
    </sheetNames>
    <sheetDataSet>
      <sheetData sheetId="0"/>
      <sheetData sheetId="1"/>
      <sheetData sheetId="2"/>
      <sheetData sheetId="3"/>
      <sheetData sheetId="4">
        <row r="12">
          <cell r="K12">
            <v>186422</v>
          </cell>
        </row>
      </sheetData>
      <sheetData sheetId="5"/>
      <sheetData sheetId="6">
        <row r="12">
          <cell r="K12">
            <v>16704</v>
          </cell>
        </row>
      </sheetData>
      <sheetData sheetId="7"/>
      <sheetData sheetId="8">
        <row r="12">
          <cell r="K12">
            <v>0</v>
          </cell>
        </row>
      </sheetData>
      <sheetData sheetId="9"/>
      <sheetData sheetId="10">
        <row r="12">
          <cell r="K12">
            <v>4487</v>
          </cell>
        </row>
      </sheetData>
      <sheetData sheetId="11">
        <row r="12">
          <cell r="K12">
            <v>2813</v>
          </cell>
        </row>
      </sheetData>
      <sheetData sheetId="12">
        <row r="12">
          <cell r="K12">
            <v>17546</v>
          </cell>
        </row>
      </sheetData>
      <sheetData sheetId="13"/>
      <sheetData sheetId="14">
        <row r="12">
          <cell r="K12">
            <v>2541</v>
          </cell>
        </row>
      </sheetData>
      <sheetData sheetId="15">
        <row r="12">
          <cell r="K12">
            <v>0</v>
          </cell>
        </row>
      </sheetData>
      <sheetData sheetId="16">
        <row r="12">
          <cell r="K12">
            <v>0</v>
          </cell>
        </row>
      </sheetData>
      <sheetData sheetId="17">
        <row r="12">
          <cell r="K12">
            <v>420</v>
          </cell>
        </row>
      </sheetData>
      <sheetData sheetId="18">
        <row r="12">
          <cell r="K12">
            <v>2</v>
          </cell>
        </row>
      </sheetData>
      <sheetData sheetId="19">
        <row r="12">
          <cell r="K12">
            <v>5852</v>
          </cell>
        </row>
      </sheetData>
      <sheetData sheetId="20">
        <row r="12">
          <cell r="K12">
            <v>5596</v>
          </cell>
        </row>
      </sheetData>
      <sheetData sheetId="21">
        <row r="12">
          <cell r="K12">
            <v>16350</v>
          </cell>
        </row>
      </sheetData>
      <sheetData sheetId="22"/>
      <sheetData sheetId="23">
        <row r="12">
          <cell r="K12">
            <v>204</v>
          </cell>
        </row>
      </sheetData>
      <sheetData sheetId="24">
        <row r="12">
          <cell r="K12">
            <v>3032</v>
          </cell>
        </row>
      </sheetData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TOTALE GENERALE"/>
      <sheetName val="Cascola"/>
      <sheetName val="Golden Delicious"/>
      <sheetName val="Red Delicious"/>
      <sheetName val="Gala - Royal Gala"/>
      <sheetName val="Morgenduft"/>
      <sheetName val="Stayman Winesap"/>
      <sheetName val="Granny Smith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Cripps Pink"/>
      <sheetName val="Altre"/>
      <sheetName val="Mele da Pelare"/>
    </sheetNames>
    <sheetDataSet>
      <sheetData sheetId="0"/>
      <sheetData sheetId="1"/>
      <sheetData sheetId="2">
        <row r="42">
          <cell r="K42">
            <v>134.69999999999999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2">
          <cell r="K42">
            <v>970.1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N29"/>
  <sheetViews>
    <sheetView tabSelected="1" topLeftCell="D1" workbookViewId="0">
      <selection activeCell="E27" sqref="E27"/>
    </sheetView>
  </sheetViews>
  <sheetFormatPr defaultRowHeight="15" x14ac:dyDescent="0.25"/>
  <cols>
    <col min="1" max="2" width="13.28515625" customWidth="1"/>
    <col min="4" max="4" width="18" customWidth="1"/>
    <col min="5" max="6" width="20.28515625" customWidth="1"/>
    <col min="7" max="12" width="18.7109375" customWidth="1"/>
    <col min="13" max="13" width="18.140625" customWidth="1"/>
    <col min="14" max="14" width="18.28515625" customWidth="1"/>
  </cols>
  <sheetData>
    <row r="2" spans="4:14" x14ac:dyDescent="0.25">
      <c r="D2" s="5" t="s">
        <v>30</v>
      </c>
      <c r="E2" s="5"/>
      <c r="F2" s="5"/>
      <c r="G2" s="5"/>
    </row>
    <row r="4" spans="4:14" ht="26.25" customHeight="1" x14ac:dyDescent="0.25">
      <c r="D4" s="14" t="s">
        <v>0</v>
      </c>
      <c r="E4" s="10" t="s">
        <v>21</v>
      </c>
      <c r="F4" s="10" t="s">
        <v>22</v>
      </c>
      <c r="G4" s="16" t="s">
        <v>23</v>
      </c>
      <c r="H4" s="14" t="s">
        <v>24</v>
      </c>
      <c r="I4" s="14" t="s">
        <v>25</v>
      </c>
      <c r="J4" s="14" t="s">
        <v>26</v>
      </c>
      <c r="K4" s="14" t="s">
        <v>27</v>
      </c>
      <c r="L4" s="14" t="s">
        <v>28</v>
      </c>
      <c r="M4" s="14" t="s">
        <v>29</v>
      </c>
      <c r="N4" s="14" t="s">
        <v>31</v>
      </c>
    </row>
    <row r="5" spans="4:14" x14ac:dyDescent="0.25">
      <c r="D5" s="1" t="s">
        <v>1</v>
      </c>
      <c r="E5" s="6">
        <f>'[1]Annurca - Renetta'!$B$10</f>
        <v>35000</v>
      </c>
      <c r="F5" s="6">
        <v>35000</v>
      </c>
      <c r="G5" s="6">
        <f>'[2]Annurca - Renetta'!$K$10</f>
        <v>20000</v>
      </c>
      <c r="H5" s="6">
        <f>'[3]Annurca - Renetta'!$K$10</f>
        <v>10000</v>
      </c>
      <c r="I5" s="6">
        <f>'[4]Annurca - Renetta'!$K$10</f>
        <v>5000</v>
      </c>
      <c r="J5" s="6">
        <f>'[5]Annurca - Renetta'!$K$10</f>
        <v>0</v>
      </c>
      <c r="K5" s="6">
        <v>0</v>
      </c>
      <c r="L5" s="6">
        <v>0</v>
      </c>
      <c r="M5" s="6">
        <v>0</v>
      </c>
      <c r="N5" s="6">
        <v>0</v>
      </c>
    </row>
    <row r="6" spans="4:14" x14ac:dyDescent="0.25">
      <c r="D6" s="1" t="s">
        <v>2</v>
      </c>
      <c r="E6" s="6">
        <f>[1]Braeburn!$B$12</f>
        <v>70196.89</v>
      </c>
      <c r="F6" s="6">
        <v>78664</v>
      </c>
      <c r="G6" s="6">
        <f>[2]Braeburn!$K$12</f>
        <v>60952</v>
      </c>
      <c r="H6" s="6">
        <f>[3]Braeburn!$K$12</f>
        <v>55844.7</v>
      </c>
      <c r="I6" s="6">
        <f>'[4]Braeburn con vendite'!$K$12</f>
        <v>50428.6</v>
      </c>
      <c r="J6" s="6">
        <f>'[5]Braeburn con vendite'!$K$12</f>
        <v>41096.800000000003</v>
      </c>
      <c r="K6" s="6">
        <f>'[6]Braeburn con vendite'!$K$12</f>
        <v>30762.1</v>
      </c>
      <c r="L6" s="6">
        <f>'[7]Braeburn con vendite'!$K$12</f>
        <v>19631.7</v>
      </c>
      <c r="M6" s="6">
        <f>'[8]Braeburn con vendite'!$K$12</f>
        <v>5596</v>
      </c>
      <c r="N6" s="6">
        <f>'[10]Braeburn con vendite'!$K$12</f>
        <v>165.2</v>
      </c>
    </row>
    <row r="7" spans="4:14" x14ac:dyDescent="0.25">
      <c r="D7" s="1" t="s">
        <v>3</v>
      </c>
      <c r="E7" s="6">
        <f>'[1]Cripps Pink'!$B$12</f>
        <v>75074.216</v>
      </c>
      <c r="F7" s="6">
        <v>85797</v>
      </c>
      <c r="G7" s="6">
        <f>'[2]Cripps Pink'!$K$12</f>
        <v>65199.6</v>
      </c>
      <c r="H7" s="6">
        <f>'[3]Cripps Pink'!$K$12</f>
        <v>56832.800000000003</v>
      </c>
      <c r="I7" s="6">
        <f>'[4]Cripps Pink'!$K$12</f>
        <v>53993.599999999999</v>
      </c>
      <c r="J7" s="6">
        <f>'[5]Cripps Pink'!$K$12</f>
        <v>39035.599999999999</v>
      </c>
      <c r="K7" s="6">
        <f>'[6]Cripps Pink'!$K$12</f>
        <v>23110.300000000003</v>
      </c>
      <c r="L7" s="6">
        <f>'[7]Cripps Pink'!$K$12</f>
        <v>7145.5</v>
      </c>
      <c r="M7" s="6">
        <f>'[8]Cripps Pink'!$K$12</f>
        <v>204</v>
      </c>
      <c r="N7" s="6">
        <f>'[10]Cripps Pink'!$K$12</f>
        <v>10</v>
      </c>
    </row>
    <row r="8" spans="4:14" x14ac:dyDescent="0.25">
      <c r="D8" s="1" t="s">
        <v>4</v>
      </c>
      <c r="E8" s="6">
        <f>[1]Elstar!$B$12</f>
        <v>251</v>
      </c>
      <c r="F8" s="6">
        <v>281</v>
      </c>
      <c r="G8" s="6">
        <f>[2]Elstar!$K$12</f>
        <v>3</v>
      </c>
      <c r="H8" s="6">
        <f>[3]Elstar!$K$12</f>
        <v>2</v>
      </c>
      <c r="I8" s="6">
        <f>[4]Elstar!$K$12</f>
        <v>2</v>
      </c>
      <c r="J8" s="6">
        <f>[5]Elstar!$K$12</f>
        <v>2</v>
      </c>
      <c r="K8" s="6">
        <f>[6]Elstar!$K$12</f>
        <v>2</v>
      </c>
      <c r="L8" s="6">
        <f>[7]Elstar!$K$12</f>
        <v>2</v>
      </c>
      <c r="M8" s="6">
        <f>[8]Elstar!$K$12</f>
        <v>2</v>
      </c>
      <c r="N8" s="6">
        <f>[10]Elstar!$K$12</f>
        <v>0</v>
      </c>
    </row>
    <row r="9" spans="4:14" x14ac:dyDescent="0.25">
      <c r="D9" s="1" t="s">
        <v>5</v>
      </c>
      <c r="E9" s="6">
        <f>[1]Fuji!$B$12</f>
        <v>163071</v>
      </c>
      <c r="F9" s="6">
        <v>186869</v>
      </c>
      <c r="G9" s="6">
        <f>[2]Fuji!$K$12</f>
        <v>141357.37000000002</v>
      </c>
      <c r="H9" s="6">
        <f>[3]Fuji!$K$12</f>
        <v>128129.09</v>
      </c>
      <c r="I9" s="6">
        <f>[4]Fuji!$K$12</f>
        <v>109114.04300000001</v>
      </c>
      <c r="J9" s="6">
        <f>[5]Fuji!$K$12</f>
        <v>87474.613000000012</v>
      </c>
      <c r="K9" s="6">
        <f>[6]Fuji!$K$12</f>
        <v>63315.343000000008</v>
      </c>
      <c r="L9" s="6">
        <f>[7]Fuji!$K$12</f>
        <v>39139.630000000005</v>
      </c>
      <c r="M9" s="6">
        <f>[8]Fuji!$K$12</f>
        <v>16350</v>
      </c>
      <c r="N9" s="6">
        <f>[10]Fuji!$K$12</f>
        <v>4057.6</v>
      </c>
    </row>
    <row r="10" spans="4:14" x14ac:dyDescent="0.25">
      <c r="D10" s="1" t="s">
        <v>6</v>
      </c>
      <c r="E10" s="6">
        <f>'[1]Gala - Royal Gala'!$B$12</f>
        <v>286857.21000000002</v>
      </c>
      <c r="F10" s="6">
        <v>329640</v>
      </c>
      <c r="G10" s="6">
        <f>'[2]Gala - Royal Gala'!$K$12</f>
        <v>103021.175</v>
      </c>
      <c r="H10" s="6">
        <f>'[3]Gala - Royal Gala'!$K$12</f>
        <v>72539.419999999984</v>
      </c>
      <c r="I10" s="6">
        <f>'[4]Gala - Royal Gala'!$K$12</f>
        <v>39624.402000000002</v>
      </c>
      <c r="J10" s="6">
        <f>'[5]Gala - Royal Gala'!$K$12</f>
        <v>15271.122000000001</v>
      </c>
      <c r="K10" s="6">
        <f>'[6]Gala - Royal Gala'!$K$12</f>
        <v>1456.6</v>
      </c>
      <c r="L10" s="6">
        <f>'[7]Gala - Royal Gala'!$K$12</f>
        <v>20.619999999999997</v>
      </c>
      <c r="M10" s="6">
        <f>'[8]Gala - Royal Gala'!$K$12</f>
        <v>0</v>
      </c>
      <c r="N10" s="6">
        <f>'[10]Gala - Royal Gala'!$K$12</f>
        <v>0</v>
      </c>
    </row>
    <row r="11" spans="4:14" x14ac:dyDescent="0.25">
      <c r="D11" s="1" t="s">
        <v>7</v>
      </c>
      <c r="E11" s="6">
        <f>[1]Gloster!$B$12</f>
        <v>75</v>
      </c>
      <c r="F11" s="6">
        <v>82</v>
      </c>
      <c r="G11" s="6">
        <f>[2]Gloster!$K$12</f>
        <v>49</v>
      </c>
      <c r="H11" s="6">
        <f>[3]Gloster!$K$12</f>
        <v>17</v>
      </c>
      <c r="I11" s="6">
        <f>[4]Gloster!$K$12</f>
        <v>11</v>
      </c>
      <c r="J11" s="6">
        <f>[5]Gloster!$K$12</f>
        <v>7</v>
      </c>
      <c r="K11" s="6">
        <f>[6]Gloster!$K$12</f>
        <v>4</v>
      </c>
      <c r="L11" s="6">
        <f>[7]Gloster!$K$12</f>
        <v>3</v>
      </c>
      <c r="M11" s="6">
        <f>[8]Gloster!$K$12</f>
        <v>0</v>
      </c>
      <c r="N11" s="6">
        <f>[10]Gloster!$K$12</f>
        <v>0</v>
      </c>
    </row>
    <row r="12" spans="4:14" x14ac:dyDescent="0.25">
      <c r="D12" s="2" t="s">
        <v>8</v>
      </c>
      <c r="E12" s="6">
        <f>'[1]Golden Delicious'!$B$12</f>
        <v>846897.20000000007</v>
      </c>
      <c r="F12" s="6">
        <v>945806</v>
      </c>
      <c r="G12" s="6">
        <f>'[2]Golden Delicious'!$K$12</f>
        <v>704665.375</v>
      </c>
      <c r="H12" s="6">
        <f>'[3]Golden Delicious'!$K$12</f>
        <v>641228.11</v>
      </c>
      <c r="I12" s="6">
        <f>'[4]Golden Delicious'!$K$12</f>
        <v>566831.39399999997</v>
      </c>
      <c r="J12" s="6">
        <f>'[5]Golden Delicious'!$K$12</f>
        <v>481663.924</v>
      </c>
      <c r="K12" s="6">
        <f>'[6]Golden Delicious'!$K$12</f>
        <v>389812.28900000005</v>
      </c>
      <c r="L12" s="6">
        <f>'[7]Golden Delicious'!$K$12</f>
        <v>289925.07400000002</v>
      </c>
      <c r="M12" s="6">
        <f>'[8]Golden Delicious'!$K$12</f>
        <v>186422</v>
      </c>
      <c r="N12" s="6">
        <f>'[10]Golden Delicious'!$K$12</f>
        <v>122965.7</v>
      </c>
    </row>
    <row r="13" spans="4:14" x14ac:dyDescent="0.25">
      <c r="D13" s="2" t="s">
        <v>9</v>
      </c>
      <c r="E13" s="6">
        <f>'[1]Granny Smith'!$B$12</f>
        <v>141609.61300000001</v>
      </c>
      <c r="F13" s="6">
        <v>175980</v>
      </c>
      <c r="G13" s="6">
        <f>'[2]Granny Smith'!$K$12</f>
        <v>103776.56</v>
      </c>
      <c r="H13" s="6">
        <f>'[3]Granny Smith'!$K$12</f>
        <v>93605.6</v>
      </c>
      <c r="I13" s="6">
        <f>'[4]Granny Smith'!$K$12</f>
        <v>80731.59</v>
      </c>
      <c r="J13" s="6">
        <f>'[5]Granny Smith'!$K$12</f>
        <v>65226.170000000006</v>
      </c>
      <c r="K13" s="6">
        <f>'[6]Granny Smith'!$K$12</f>
        <v>49195.53</v>
      </c>
      <c r="L13" s="6">
        <f>'[7]Granny Smith'!$K$12</f>
        <v>32256.174999999999</v>
      </c>
      <c r="M13" s="6">
        <f>'[8]Granny Smith'!$K$12</f>
        <v>17546</v>
      </c>
      <c r="N13" s="6">
        <f>'[10]Granny Smith'!$K$12</f>
        <v>5960.2</v>
      </c>
    </row>
    <row r="14" spans="4:14" x14ac:dyDescent="0.25">
      <c r="D14" s="2" t="s">
        <v>10</v>
      </c>
      <c r="E14" s="6">
        <f>[1]Idared!$B$12</f>
        <v>1571.7</v>
      </c>
      <c r="F14" s="6">
        <v>1746</v>
      </c>
      <c r="G14" s="6">
        <f>[2]Idared!$K$12</f>
        <v>1442.3</v>
      </c>
      <c r="H14" s="6">
        <f>[3]Idared!$K$12</f>
        <v>1419.3</v>
      </c>
      <c r="I14" s="6">
        <f>[4]Idared!$K$12</f>
        <v>1416</v>
      </c>
      <c r="J14" s="6">
        <f>[5]Idared!$K$12</f>
        <v>1359.3</v>
      </c>
      <c r="K14" s="6">
        <f>[6]Idared!$K$12</f>
        <v>1170</v>
      </c>
      <c r="L14" s="6">
        <f>[7]Idared!$K$12</f>
        <v>792.6</v>
      </c>
      <c r="M14" s="6">
        <f>[8]Idared!$K$12</f>
        <v>420</v>
      </c>
      <c r="N14" s="6">
        <f>[10]Idared!$K$12</f>
        <v>302</v>
      </c>
    </row>
    <row r="15" spans="4:14" x14ac:dyDescent="0.25">
      <c r="D15" s="2" t="s">
        <v>11</v>
      </c>
      <c r="E15" s="6">
        <f>[1]Jonagold!$B$12</f>
        <v>8805.1999999999989</v>
      </c>
      <c r="F15" s="6">
        <v>9855</v>
      </c>
      <c r="G15" s="6">
        <f>[2]Jonagold!$K$12</f>
        <v>8203</v>
      </c>
      <c r="H15" s="6">
        <f>[3]Jonagold!$K$12</f>
        <v>8063.5</v>
      </c>
      <c r="I15" s="6">
        <f>[4]Jonagold!$K$12</f>
        <v>7886.5</v>
      </c>
      <c r="J15" s="6">
        <f>[5]Jonagold!$K$12</f>
        <v>7546.7</v>
      </c>
      <c r="K15" s="6">
        <f>[6]Jonagold!$K$12</f>
        <v>7313.9</v>
      </c>
      <c r="L15" s="6">
        <f>[7]Jonagold!$K$12</f>
        <v>6764.5</v>
      </c>
      <c r="M15" s="6">
        <f>[8]Jonagold!$K$12</f>
        <v>5852</v>
      </c>
      <c r="N15" s="6">
        <f>[10]Jonagold!$K$12</f>
        <v>3718.2</v>
      </c>
    </row>
    <row r="16" spans="4:14" x14ac:dyDescent="0.25">
      <c r="D16" s="2" t="s">
        <v>12</v>
      </c>
      <c r="E16" s="6">
        <f>[1]Jonathan!$B$12</f>
        <v>16</v>
      </c>
      <c r="F16" s="6">
        <v>18</v>
      </c>
      <c r="G16" s="6">
        <f>[2]Jonathan!$K$12</f>
        <v>7</v>
      </c>
      <c r="H16" s="6">
        <f>[3]Jonathan!$K$12</f>
        <v>7</v>
      </c>
      <c r="I16" s="6">
        <f>[4]Jonathan!$K$12</f>
        <v>7</v>
      </c>
      <c r="J16" s="6">
        <f>[5]Jonathan!$K$12</f>
        <v>0</v>
      </c>
      <c r="K16" s="6">
        <f>[6]Jonathan!$K$12</f>
        <v>0</v>
      </c>
      <c r="L16" s="6">
        <v>0</v>
      </c>
      <c r="M16" s="6">
        <f>[8]Jonathan!$K$12</f>
        <v>0</v>
      </c>
      <c r="N16" s="6">
        <f>[10]Jonathan!$K$12</f>
        <v>0</v>
      </c>
    </row>
    <row r="17" spans="4:14" x14ac:dyDescent="0.25">
      <c r="D17" s="2" t="s">
        <v>13</v>
      </c>
      <c r="E17" s="6">
        <f>[1]Morgenduft!$B$12</f>
        <v>36659.21</v>
      </c>
      <c r="F17" s="6">
        <v>45766</v>
      </c>
      <c r="G17" s="6">
        <f>[2]Morgenduft!$K$12</f>
        <v>25805.7</v>
      </c>
      <c r="H17" s="6">
        <f>[3]Morgenduft!$K$12</f>
        <v>21742.32</v>
      </c>
      <c r="I17" s="6">
        <f>[4]Morgenduft!$K$12</f>
        <v>17340.43</v>
      </c>
      <c r="J17" s="6">
        <f>[5]Morgenduft!$K$12</f>
        <v>13492.05</v>
      </c>
      <c r="K17" s="6">
        <f>[6]Morgenduft!$K$12</f>
        <v>10162.19</v>
      </c>
      <c r="L17" s="6">
        <f>[7]Morgenduft!$K$12</f>
        <v>6947.24</v>
      </c>
      <c r="M17" s="6">
        <f>[8]Morgenduft!$K$12</f>
        <v>4487</v>
      </c>
      <c r="N17" s="6">
        <f>[10]Morgenduft!$K$12</f>
        <v>2420</v>
      </c>
    </row>
    <row r="18" spans="4:14" x14ac:dyDescent="0.25">
      <c r="D18" s="2" t="s">
        <v>14</v>
      </c>
      <c r="E18" s="6">
        <f>'[1]Red Delicious'!$B$12</f>
        <v>229972.76999999996</v>
      </c>
      <c r="F18" s="6">
        <v>255412</v>
      </c>
      <c r="G18" s="6">
        <f>'[2]Red Delicious'!$K$12</f>
        <v>175647.33000000002</v>
      </c>
      <c r="H18" s="6">
        <f>'[3]Red Delicious'!$K$12</f>
        <v>149761.46000000002</v>
      </c>
      <c r="I18" s="6">
        <f>'[4]Red Delicious'!$K$12</f>
        <v>124029.30000000002</v>
      </c>
      <c r="J18" s="6">
        <f>'[5]Red Delicious'!$K$12</f>
        <v>90596.74</v>
      </c>
      <c r="K18" s="6">
        <f>'[6]Red Delicious'!$K$12</f>
        <v>62788.66</v>
      </c>
      <c r="L18" s="6">
        <f>'[7]Red Delicious'!$K$12</f>
        <v>38903.79</v>
      </c>
      <c r="M18" s="6">
        <f>'[8]Red Delicious'!$K$12</f>
        <v>16704</v>
      </c>
      <c r="N18" s="6">
        <f>'[10]Red Delicious'!$K$12</f>
        <v>4193.2</v>
      </c>
    </row>
    <row r="19" spans="4:14" x14ac:dyDescent="0.25">
      <c r="D19" s="2" t="s">
        <v>15</v>
      </c>
      <c r="E19" s="6">
        <f>'[1]Annurca - Renetta'!$B$5+'[1]Annurca - Renetta'!$B$9</f>
        <v>26929.414000000001</v>
      </c>
      <c r="F19" s="6">
        <v>29149</v>
      </c>
      <c r="G19" s="6">
        <f>'[2]Annurca - Renetta'!$K$5+'[2]Annurca - Renetta'!$K$9</f>
        <v>20580.2</v>
      </c>
      <c r="H19" s="6">
        <f>'[3]Annurca - Renetta'!$K$5+'[3]Annurca - Renetta'!$K$9</f>
        <v>17563.400000000001</v>
      </c>
      <c r="I19" s="6">
        <f>'[4]Annurca - Renetta'!$K$5+'[4]Annurca - Renetta'!$K$9</f>
        <v>14766.9</v>
      </c>
      <c r="J19" s="6">
        <f>'[5]Annurca - Renetta'!$K$12</f>
        <v>11028.9</v>
      </c>
      <c r="K19" s="6">
        <f>'[6]Annurca - Renetta'!$K$12</f>
        <v>8807.5</v>
      </c>
      <c r="L19" s="6">
        <f>'[7]Annurca - Renetta'!$K$12</f>
        <v>5299</v>
      </c>
      <c r="M19" s="6">
        <f>'[8]Annurca - Renetta'!$K$12</f>
        <v>2541</v>
      </c>
      <c r="N19" s="6">
        <f>'[10]Annurca - Renetta'!$K$12</f>
        <v>1463</v>
      </c>
    </row>
    <row r="20" spans="4:14" x14ac:dyDescent="0.25">
      <c r="D20" s="2" t="s">
        <v>16</v>
      </c>
      <c r="E20" s="6">
        <f>'[1]Stayman Winesap'!$B$12</f>
        <v>11886.02</v>
      </c>
      <c r="F20" s="6">
        <v>14039</v>
      </c>
      <c r="G20" s="6">
        <f>'[2]Stayman Winesap'!$K$12</f>
        <v>8597.4</v>
      </c>
      <c r="H20" s="6">
        <f>'[3]Stayman Winesap'!$K$12</f>
        <v>7926.9</v>
      </c>
      <c r="I20" s="6">
        <f>'[4]Stayman Winesap'!$K$12</f>
        <v>7037.5</v>
      </c>
      <c r="J20" s="6">
        <f>'[5]Stayman Winesap'!$K$12</f>
        <v>6027.4</v>
      </c>
      <c r="K20" s="6">
        <f>'[6]Stayman Winesap'!$K$12</f>
        <v>5295.5</v>
      </c>
      <c r="L20" s="6">
        <f>'[7]Stayman Winesap'!$K$12</f>
        <v>4465.6000000000004</v>
      </c>
      <c r="M20" s="6">
        <f>'[8]Stayman Winesap'!$K$12</f>
        <v>2813</v>
      </c>
      <c r="N20" s="6">
        <f>'[10]Stayman Winesap'!$K$12</f>
        <v>1826.4</v>
      </c>
    </row>
    <row r="21" spans="4:14" x14ac:dyDescent="0.25">
      <c r="D21" s="3" t="s">
        <v>17</v>
      </c>
      <c r="E21" s="7">
        <f>[1]Altre!$B$12</f>
        <v>74273.97</v>
      </c>
      <c r="F21" s="6">
        <v>85704</v>
      </c>
      <c r="G21" s="7">
        <f>[2]Altre!$K$12</f>
        <v>55375.9</v>
      </c>
      <c r="H21" s="6">
        <f>[3]Altre!$K$12</f>
        <v>49247.9</v>
      </c>
      <c r="I21" s="6">
        <f>[4]Altre!$K$12</f>
        <v>43272.800000000003</v>
      </c>
      <c r="J21" s="6">
        <f>[5]Altre!$K$12</f>
        <v>37638.1</v>
      </c>
      <c r="K21" s="6">
        <f>[6]Altre!$K$12</f>
        <v>28007.599999999999</v>
      </c>
      <c r="L21" s="6">
        <f>[7]Altre!$K$12</f>
        <v>14523.5</v>
      </c>
      <c r="M21" s="6">
        <f>[8]Altre!$K$12</f>
        <v>3032</v>
      </c>
      <c r="N21" s="6">
        <f>[10]Altre!$K$12</f>
        <v>260.10000000000002</v>
      </c>
    </row>
    <row r="22" spans="4:14" x14ac:dyDescent="0.25">
      <c r="D22" s="4" t="s">
        <v>19</v>
      </c>
      <c r="E22" s="8">
        <f t="shared" ref="E22:N22" si="0">SUM(E5:E21)</f>
        <v>2009146.4130000002</v>
      </c>
      <c r="F22" s="8">
        <f t="shared" si="0"/>
        <v>2279808</v>
      </c>
      <c r="G22" s="8">
        <f t="shared" si="0"/>
        <v>1494682.91</v>
      </c>
      <c r="H22" s="8">
        <f t="shared" si="0"/>
        <v>1313930.4999999998</v>
      </c>
      <c r="I22" s="8">
        <f t="shared" si="0"/>
        <v>1121493.0589999999</v>
      </c>
      <c r="J22" s="8">
        <f t="shared" si="0"/>
        <v>897466.41900000011</v>
      </c>
      <c r="K22" s="8">
        <f t="shared" si="0"/>
        <v>681203.5120000001</v>
      </c>
      <c r="L22" s="8">
        <f t="shared" si="0"/>
        <v>465819.92899999995</v>
      </c>
      <c r="M22" s="8">
        <f t="shared" si="0"/>
        <v>261969</v>
      </c>
      <c r="N22" s="8">
        <f t="shared" si="0"/>
        <v>147341.60000000003</v>
      </c>
    </row>
    <row r="24" spans="4:14" ht="15.75" x14ac:dyDescent="0.25">
      <c r="D24" s="5"/>
      <c r="E24" s="15"/>
      <c r="F24" s="9" t="s">
        <v>20</v>
      </c>
      <c r="G24" s="11">
        <f>G26-G22</f>
        <v>2845.2000000001863</v>
      </c>
      <c r="H24" s="17">
        <f>H26-H22</f>
        <v>2203.3000000000466</v>
      </c>
      <c r="I24" s="21">
        <f>I26-I22</f>
        <v>1564.4000000001397</v>
      </c>
      <c r="J24" s="21">
        <f>J26-J22</f>
        <v>1659.0999999999767</v>
      </c>
      <c r="K24" s="23">
        <v>1331</v>
      </c>
      <c r="L24" s="23">
        <f>[9]Cascola!$K$42+'[9]Mele da Pelare'!$K$42</f>
        <v>1104.8</v>
      </c>
      <c r="M24" s="17">
        <v>1233</v>
      </c>
      <c r="N24" s="27">
        <v>409</v>
      </c>
    </row>
    <row r="25" spans="4:14" x14ac:dyDescent="0.25">
      <c r="D25" s="5"/>
      <c r="E25" s="5"/>
      <c r="F25" s="5"/>
      <c r="G25" s="12"/>
      <c r="H25" s="18"/>
      <c r="I25" s="22"/>
      <c r="J25" s="22"/>
      <c r="K25" s="22"/>
      <c r="L25" s="22"/>
      <c r="M25" s="22"/>
      <c r="N25" s="19"/>
    </row>
    <row r="26" spans="4:14" x14ac:dyDescent="0.25">
      <c r="D26" s="5"/>
      <c r="E26" s="9"/>
      <c r="F26" s="9" t="s">
        <v>18</v>
      </c>
      <c r="G26" s="13">
        <f>'[2]TOTALE GENERALE'!$K$12</f>
        <v>1497528.11</v>
      </c>
      <c r="H26" s="20">
        <f>'[3]TOTALE GENERALE'!$K$12</f>
        <v>1316133.7999999998</v>
      </c>
      <c r="I26" s="20">
        <f>'[4]TOTALE GENERALE'!$K$12</f>
        <v>1123057.459</v>
      </c>
      <c r="J26" s="20">
        <f>'[5]TOTALE GENERALE'!$K$12</f>
        <v>899125.51900000009</v>
      </c>
      <c r="K26" s="24">
        <f>K22+K24</f>
        <v>682534.5120000001</v>
      </c>
      <c r="L26" s="24">
        <f>L22+L24</f>
        <v>466924.72899999993</v>
      </c>
      <c r="M26" s="24">
        <f>M22+M24</f>
        <v>263202</v>
      </c>
      <c r="N26" s="25">
        <f>N22+N24</f>
        <v>147750.60000000003</v>
      </c>
    </row>
    <row r="29" spans="4:14" x14ac:dyDescent="0.25">
      <c r="M29" s="26"/>
      <c r="N29" s="26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Assomela</dc:creator>
  <cp:lastModifiedBy>Assomela</cp:lastModifiedBy>
  <dcterms:created xsi:type="dcterms:W3CDTF">2013-03-11T08:39:29Z</dcterms:created>
  <dcterms:modified xsi:type="dcterms:W3CDTF">2016-07-15T08:54:37Z</dcterms:modified>
</cp:coreProperties>
</file>